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'!$A$2:$W$27</definedName>
    <definedName name="DATA1">#REF!</definedName>
    <definedName name="_xlnm.Print_Area" localSheetId="0">'დამტკ._საბიუჯ. '!$B$2:$Q$27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6" i="2"/>
  <c r="J26" i="2" s="1"/>
  <c r="I25" i="2"/>
  <c r="J25" i="2" s="1"/>
  <c r="I24" i="2"/>
  <c r="I23" i="2"/>
  <c r="I22" i="2"/>
  <c r="J22" i="2" s="1"/>
  <c r="I21" i="2"/>
  <c r="I20" i="2"/>
  <c r="I19" i="2"/>
  <c r="I18" i="2"/>
  <c r="J18" i="2" s="1"/>
  <c r="I17" i="2"/>
  <c r="J17" i="2" s="1"/>
  <c r="I14" i="2"/>
  <c r="J14" i="2" s="1"/>
  <c r="I13" i="2"/>
  <c r="I12" i="2"/>
  <c r="I11" i="2"/>
  <c r="I10" i="2"/>
  <c r="J10" i="2" s="1"/>
  <c r="I9" i="2"/>
  <c r="I8" i="2"/>
  <c r="I7" i="2"/>
  <c r="I6" i="2"/>
  <c r="I5" i="2"/>
  <c r="K19" i="2" l="1"/>
  <c r="J19" i="2"/>
  <c r="K23" i="2"/>
  <c r="J23" i="2"/>
  <c r="K11" i="2"/>
  <c r="J11" i="2"/>
  <c r="J8" i="2"/>
  <c r="K8" i="2"/>
  <c r="J12" i="2"/>
  <c r="K12" i="2"/>
  <c r="K20" i="2"/>
  <c r="J20" i="2"/>
  <c r="K24" i="2"/>
  <c r="J24" i="2"/>
  <c r="K7" i="2"/>
  <c r="J7" i="2"/>
  <c r="K5" i="2"/>
  <c r="J5" i="2"/>
  <c r="K9" i="2"/>
  <c r="J9" i="2"/>
  <c r="K13" i="2"/>
  <c r="J13" i="2"/>
  <c r="A27" i="2"/>
  <c r="K27" i="2"/>
  <c r="J27" i="2"/>
  <c r="K17" i="2"/>
  <c r="K21" i="2"/>
  <c r="K25" i="2"/>
  <c r="K6" i="2"/>
  <c r="K10" i="2"/>
  <c r="K14" i="2"/>
  <c r="K18" i="2"/>
  <c r="K22" i="2"/>
  <c r="K26" i="2"/>
  <c r="J6" i="2"/>
  <c r="J21" i="2"/>
  <c r="F16" i="2"/>
  <c r="F4" i="2"/>
  <c r="H4" i="2"/>
  <c r="H3" i="2" s="1"/>
  <c r="G4" i="2"/>
  <c r="H16" i="2"/>
  <c r="H15" i="2" s="1"/>
  <c r="G16" i="2"/>
  <c r="G3" i="2" l="1"/>
  <c r="I3" i="2" s="1"/>
  <c r="I4" i="2"/>
  <c r="K4" i="2" s="1"/>
  <c r="F15" i="2"/>
  <c r="G15" i="2"/>
  <c r="I15" i="2" s="1"/>
  <c r="K15" i="2" s="1"/>
  <c r="I16" i="2"/>
  <c r="K16" i="2" s="1"/>
  <c r="F3" i="2"/>
  <c r="J4" i="2"/>
  <c r="J3" i="2" l="1"/>
  <c r="J15" i="2"/>
  <c r="J16" i="2"/>
  <c r="K3" i="2"/>
  <c r="Q27" i="2" l="1"/>
  <c r="D16" i="2" l="1"/>
  <c r="D4" i="2"/>
  <c r="M16" i="2"/>
  <c r="M15" i="2" s="1"/>
  <c r="M4" i="2"/>
  <c r="M3" i="2" s="1"/>
  <c r="L16" i="2"/>
  <c r="L15" i="2" s="1"/>
  <c r="L4" i="2"/>
  <c r="L3" i="2" s="1"/>
  <c r="D15" i="2" l="1"/>
  <c r="D3" i="2"/>
  <c r="N4" i="2" l="1"/>
  <c r="N16" i="2"/>
  <c r="O24" i="2"/>
  <c r="A24" i="2" s="1"/>
  <c r="O23" i="2"/>
  <c r="A23" i="2" s="1"/>
  <c r="O22" i="2"/>
  <c r="A22" i="2" s="1"/>
  <c r="O18" i="2"/>
  <c r="A18" i="2" s="1"/>
  <c r="O12" i="2"/>
  <c r="A12" i="2" s="1"/>
  <c r="O11" i="2"/>
  <c r="A11" i="2" s="1"/>
  <c r="O10" i="2"/>
  <c r="A10" i="2" s="1"/>
  <c r="O6" i="2"/>
  <c r="A6" i="2" s="1"/>
  <c r="O5" i="2"/>
  <c r="A5" i="2" s="1"/>
  <c r="N3" i="2" l="1"/>
  <c r="N15" i="2"/>
  <c r="Q5" i="2"/>
  <c r="Q12" i="2"/>
  <c r="Q24" i="2"/>
  <c r="Q6" i="2"/>
  <c r="Q18" i="2"/>
  <c r="Q10" i="2"/>
  <c r="Q22" i="2"/>
  <c r="Q11" i="2"/>
  <c r="Q23" i="2"/>
  <c r="P11" i="2"/>
  <c r="P12" i="2"/>
  <c r="P18" i="2"/>
  <c r="P22" i="2"/>
  <c r="P23" i="2"/>
  <c r="P5" i="2"/>
  <c r="P6" i="2"/>
  <c r="P24" i="2"/>
  <c r="O9" i="2"/>
  <c r="A9" i="2" s="1"/>
  <c r="O13" i="2"/>
  <c r="A13" i="2" s="1"/>
  <c r="O19" i="2"/>
  <c r="A19" i="2" s="1"/>
  <c r="O20" i="2"/>
  <c r="A20" i="2" s="1"/>
  <c r="O8" i="2"/>
  <c r="A8" i="2" s="1"/>
  <c r="O26" i="2"/>
  <c r="A26" i="2" s="1"/>
  <c r="O14" i="2"/>
  <c r="A14" i="2" s="1"/>
  <c r="O7" i="2"/>
  <c r="A7" i="2" s="1"/>
  <c r="O17" i="2"/>
  <c r="A17" i="2" s="1"/>
  <c r="O21" i="2"/>
  <c r="A21" i="2" s="1"/>
  <c r="O25" i="2"/>
  <c r="A25" i="2" s="1"/>
  <c r="P10" i="2"/>
  <c r="Q25" i="2" l="1"/>
  <c r="Q17" i="2"/>
  <c r="Q14" i="2"/>
  <c r="Q8" i="2"/>
  <c r="Q19" i="2"/>
  <c r="Q9" i="2"/>
  <c r="Q26" i="2"/>
  <c r="Q21" i="2"/>
  <c r="Q7" i="2"/>
  <c r="Q20" i="2"/>
  <c r="Q13" i="2"/>
  <c r="O4" i="2"/>
  <c r="O16" i="2"/>
  <c r="P21" i="2"/>
  <c r="P7" i="2"/>
  <c r="P26" i="2"/>
  <c r="P20" i="2"/>
  <c r="P13" i="2"/>
  <c r="P19" i="2"/>
  <c r="P9" i="2"/>
  <c r="P25" i="2"/>
  <c r="P17" i="2"/>
  <c r="P14" i="2"/>
  <c r="P8" i="2"/>
  <c r="Q4" i="2" l="1"/>
  <c r="A4" i="2"/>
  <c r="Q16" i="2"/>
  <c r="A16" i="2"/>
  <c r="O15" i="2"/>
  <c r="O3" i="2"/>
  <c r="P16" i="2"/>
  <c r="P15" i="2" s="1"/>
  <c r="P4" i="2"/>
  <c r="P3" i="2" s="1"/>
  <c r="Q3" i="2" l="1"/>
  <c r="A3" i="2"/>
  <c r="Q15" i="2"/>
  <c r="A15" i="2"/>
</calcChain>
</file>

<file path=xl/sharedStrings.xml><?xml version="1.0" encoding="utf-8"?>
<sst xmlns="http://schemas.openxmlformats.org/spreadsheetml/2006/main" count="88" uniqueCount="33">
  <si>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</si>
  <si>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</si>
  <si>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</si>
  <si>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</si>
  <si>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</si>
  <si>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</si>
  <si>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</si>
  <si>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</si>
  <si>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</si>
  <si>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</si>
  <si>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</si>
  <si>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</si>
  <si>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</si>
  <si>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</si>
  <si>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</si>
  <si>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</si>
  <si>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</si>
  <si>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</si>
  <si>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</si>
  <si>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</si>
  <si>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</si>
  <si>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</si>
  <si>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ტრეფიკინგი</t>
  </si>
  <si>
    <t>27 01 05</t>
  </si>
  <si>
    <t>27 02 05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</si>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</sst>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8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 applyProtection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27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C12" sqref="C12"/>
    </sheetView>
  </sheetViews>
  <sheetFormatPr defaultColWidth="8.85546875" defaultRowHeight="15.75" x14ac:dyDescent="0.25"/>
  <cols>
    <col min="1" max="1" width="5.140625" style="12" customWidth="1"/>
    <col min="2" max="2" width="13.42578125" style="10" customWidth="1"/>
    <col min="3" max="3" width="56.7109375" style="10" customWidth="1"/>
    <col min="4" max="5" width="18.28515625" style="10" customWidth="1"/>
    <col min="6" max="6" width="21.140625" style="10" customWidth="1"/>
    <col min="7" max="7" width="18.28515625" style="10" customWidth="1"/>
    <col min="8" max="8" width="20.140625" style="10" customWidth="1"/>
    <col min="9" max="10" width="20.7109375" style="10" customWidth="1"/>
    <col min="11" max="11" width="21.7109375" style="10" customWidth="1"/>
    <col min="12" max="12" width="21" style="13" customWidth="1"/>
    <col min="13" max="13" width="21" style="10" customWidth="1"/>
    <col min="14" max="15" width="21.5703125" style="10" customWidth="1"/>
    <col min="16" max="16" width="20.28515625" style="10" customWidth="1"/>
    <col min="17" max="17" width="20.710937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ht="77.25" customHeight="1" x14ac:dyDescent="0.25">
      <c r="A2" s="6"/>
      <c r="B2" s="15" t="s">
        <v>0</v>
      </c>
      <c r="C2" s="15" t="s">
        <v>1</v>
      </c>
      <c r="D2" s="14" t="s">
        <v>20</v>
      </c>
      <c r="E2" s="14" t="s">
        <v>32</v>
      </c>
      <c r="F2" s="14" t="s">
        <v>31</v>
      </c>
      <c r="G2" s="14" t="s">
        <v>29</v>
      </c>
      <c r="H2" s="14" t="s">
        <v>30</v>
      </c>
      <c r="I2" s="14" t="s">
        <v>28</v>
      </c>
      <c r="J2" s="14" t="s">
        <v>26</v>
      </c>
      <c r="K2" s="14" t="s">
        <v>27</v>
      </c>
      <c r="L2" s="14" t="s">
        <v>17</v>
      </c>
      <c r="M2" s="14" t="s">
        <v>16</v>
      </c>
      <c r="N2" s="14" t="s">
        <v>25</v>
      </c>
      <c r="O2" s="14" t="s">
        <v>18</v>
      </c>
      <c r="P2" s="14" t="s">
        <v>19</v>
      </c>
      <c r="Q2" s="14" t="s">
        <v>21</v>
      </c>
      <c r="R2" s="16"/>
    </row>
    <row r="3" spans="1:19" ht="72" customHeight="1" x14ac:dyDescent="0.25">
      <c r="A3" s="11" t="str">
        <f t="shared" ref="A3:A14" si="0">IF((F3+G3+D3+I3+L3+M3+N3+O3)&gt;0,"a","b")</f>
        <v>a</v>
      </c>
      <c r="B3" s="19" t="s">
        <v>23</v>
      </c>
      <c r="C3" s="20" t="s">
        <v>14</v>
      </c>
      <c r="D3" s="22">
        <f t="shared" ref="D3:F3" si="1">D4+D12+D13+D14</f>
        <v>495</v>
      </c>
      <c r="E3" s="22"/>
      <c r="F3" s="22">
        <f t="shared" si="1"/>
        <v>814200</v>
      </c>
      <c r="G3" s="22">
        <f t="shared" ref="G3:H3" si="2">G4+G12+G13+G14</f>
        <v>441529</v>
      </c>
      <c r="H3" s="22">
        <f t="shared" si="2"/>
        <v>0</v>
      </c>
      <c r="I3" s="22">
        <f t="shared" ref="I3:I14" si="3">G3+H3</f>
        <v>441529</v>
      </c>
      <c r="J3" s="22">
        <f t="shared" ref="J3:J14" si="4">F3-I3</f>
        <v>372671</v>
      </c>
      <c r="K3" s="23">
        <f t="shared" ref="K3:K14" si="5">I3/F3</f>
        <v>0.54228567919430115</v>
      </c>
      <c r="L3" s="26">
        <f t="shared" ref="L3:M3" si="6">L4+L12+L13+L14</f>
        <v>1100000</v>
      </c>
      <c r="M3" s="26">
        <f t="shared" si="6"/>
        <v>1100000</v>
      </c>
      <c r="N3" s="22">
        <f t="shared" ref="N3" si="7">N4+N12+N13+N14</f>
        <v>0</v>
      </c>
      <c r="O3" s="22">
        <f t="shared" ref="O3" si="8">O4+O12+O13+O14</f>
        <v>441529</v>
      </c>
      <c r="P3" s="22">
        <f t="shared" ref="P3" si="9">P4+P12+P13+P14</f>
        <v>658471</v>
      </c>
      <c r="Q3" s="25">
        <f t="shared" ref="Q3:Q14" si="10">O3/M3</f>
        <v>0.40139000000000002</v>
      </c>
      <c r="R3" s="18"/>
      <c r="S3" s="10" t="s">
        <v>22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1">
        <f t="shared" ref="D4:H4" si="11">D5+D6+D7+D8+D9+D10+D11</f>
        <v>495</v>
      </c>
      <c r="E4" s="21"/>
      <c r="F4" s="21">
        <f t="shared" si="11"/>
        <v>802200</v>
      </c>
      <c r="G4" s="21">
        <f t="shared" si="11"/>
        <v>441529</v>
      </c>
      <c r="H4" s="21">
        <f t="shared" si="11"/>
        <v>0</v>
      </c>
      <c r="I4" s="22">
        <f t="shared" si="3"/>
        <v>441529</v>
      </c>
      <c r="J4" s="22">
        <f t="shared" si="4"/>
        <v>360671</v>
      </c>
      <c r="K4" s="23">
        <f t="shared" si="5"/>
        <v>0.55039765644477689</v>
      </c>
      <c r="L4" s="21">
        <f t="shared" ref="L4:M4" si="12">L5+L6+L7+L8+L9+L10+L11</f>
        <v>1088000</v>
      </c>
      <c r="M4" s="21">
        <f t="shared" si="12"/>
        <v>1088000</v>
      </c>
      <c r="N4" s="21">
        <f t="shared" ref="N4:P4" si="13">N5+N6+N7+N8+N9+N10+N11</f>
        <v>0</v>
      </c>
      <c r="O4" s="21">
        <f t="shared" si="13"/>
        <v>441529</v>
      </c>
      <c r="P4" s="21">
        <f t="shared" si="13"/>
        <v>646471</v>
      </c>
      <c r="Q4" s="24">
        <f t="shared" si="10"/>
        <v>0.40581709558823531</v>
      </c>
      <c r="R4" s="17"/>
      <c r="S4" s="10" t="s">
        <v>22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2"/>
      <c r="E5" s="22"/>
      <c r="F5" s="22">
        <v>600500</v>
      </c>
      <c r="G5" s="22">
        <v>345042</v>
      </c>
      <c r="H5" s="22"/>
      <c r="I5" s="22">
        <f t="shared" si="3"/>
        <v>345042</v>
      </c>
      <c r="J5" s="22">
        <f t="shared" si="4"/>
        <v>255458</v>
      </c>
      <c r="K5" s="23">
        <f t="shared" si="5"/>
        <v>0.57459117402164861</v>
      </c>
      <c r="L5" s="27">
        <v>806000</v>
      </c>
      <c r="M5" s="27">
        <v>802000</v>
      </c>
      <c r="N5" s="22"/>
      <c r="O5" s="22">
        <f>I5+N5</f>
        <v>345042</v>
      </c>
      <c r="P5" s="22">
        <f>M5-O5</f>
        <v>456958</v>
      </c>
      <c r="Q5" s="25">
        <f t="shared" si="10"/>
        <v>0.43022693266832918</v>
      </c>
      <c r="R5" s="18"/>
      <c r="S5" s="10" t="s">
        <v>22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2">
        <v>495</v>
      </c>
      <c r="E6" s="22"/>
      <c r="F6" s="22">
        <v>182700</v>
      </c>
      <c r="G6" s="22">
        <v>84771</v>
      </c>
      <c r="H6" s="22"/>
      <c r="I6" s="22">
        <f t="shared" si="3"/>
        <v>84771</v>
      </c>
      <c r="J6" s="22">
        <f t="shared" si="4"/>
        <v>97929</v>
      </c>
      <c r="K6" s="23">
        <f t="shared" si="5"/>
        <v>0.46399014778325121</v>
      </c>
      <c r="L6" s="27">
        <v>261000</v>
      </c>
      <c r="M6" s="27">
        <v>261000</v>
      </c>
      <c r="N6" s="22"/>
      <c r="O6" s="22">
        <f t="shared" ref="O6:O14" si="14">I6+N6</f>
        <v>84771</v>
      </c>
      <c r="P6" s="22">
        <f t="shared" ref="P6:P14" si="15">M6-O6</f>
        <v>176229</v>
      </c>
      <c r="Q6" s="25">
        <f t="shared" si="10"/>
        <v>0.32479310344827589</v>
      </c>
      <c r="R6" s="18"/>
      <c r="S6" s="10" t="s">
        <v>22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22"/>
      <c r="E7" s="22"/>
      <c r="F7" s="22">
        <v>0</v>
      </c>
      <c r="G7" s="22"/>
      <c r="H7" s="22"/>
      <c r="I7" s="22">
        <f t="shared" si="3"/>
        <v>0</v>
      </c>
      <c r="J7" s="22">
        <f t="shared" si="4"/>
        <v>0</v>
      </c>
      <c r="K7" s="23" t="e">
        <f t="shared" si="5"/>
        <v>#DIV/0!</v>
      </c>
      <c r="L7" s="27">
        <v>0</v>
      </c>
      <c r="M7" s="27">
        <v>0</v>
      </c>
      <c r="N7" s="22"/>
      <c r="O7" s="22">
        <f t="shared" si="14"/>
        <v>0</v>
      </c>
      <c r="P7" s="22">
        <f t="shared" si="15"/>
        <v>0</v>
      </c>
      <c r="Q7" s="25" t="e">
        <f t="shared" si="10"/>
        <v>#DIV/0!</v>
      </c>
      <c r="R7" s="18"/>
      <c r="S7" s="10" t="s">
        <v>22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22"/>
      <c r="E8" s="22"/>
      <c r="F8" s="22">
        <v>0</v>
      </c>
      <c r="G8" s="22"/>
      <c r="H8" s="22"/>
      <c r="I8" s="22">
        <f t="shared" si="3"/>
        <v>0</v>
      </c>
      <c r="J8" s="22">
        <f t="shared" si="4"/>
        <v>0</v>
      </c>
      <c r="K8" s="23" t="e">
        <f t="shared" si="5"/>
        <v>#DIV/0!</v>
      </c>
      <c r="L8" s="27">
        <v>0</v>
      </c>
      <c r="M8" s="27">
        <v>0</v>
      </c>
      <c r="N8" s="22"/>
      <c r="O8" s="22">
        <f t="shared" si="14"/>
        <v>0</v>
      </c>
      <c r="P8" s="22">
        <f t="shared" si="15"/>
        <v>0</v>
      </c>
      <c r="Q8" s="25" t="e">
        <f t="shared" si="10"/>
        <v>#DIV/0!</v>
      </c>
      <c r="R8" s="18"/>
      <c r="S8" s="10" t="s">
        <v>22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22"/>
      <c r="E9" s="22"/>
      <c r="F9" s="22">
        <v>0</v>
      </c>
      <c r="G9" s="22"/>
      <c r="H9" s="22"/>
      <c r="I9" s="22">
        <f t="shared" si="3"/>
        <v>0</v>
      </c>
      <c r="J9" s="22">
        <f t="shared" si="4"/>
        <v>0</v>
      </c>
      <c r="K9" s="23" t="e">
        <f t="shared" si="5"/>
        <v>#DIV/0!</v>
      </c>
      <c r="L9" s="27">
        <v>0</v>
      </c>
      <c r="M9" s="27">
        <v>0</v>
      </c>
      <c r="N9" s="22"/>
      <c r="O9" s="22">
        <f t="shared" si="14"/>
        <v>0</v>
      </c>
      <c r="P9" s="22">
        <f t="shared" si="15"/>
        <v>0</v>
      </c>
      <c r="Q9" s="25" t="e">
        <f t="shared" si="10"/>
        <v>#DIV/0!</v>
      </c>
      <c r="R9" s="18"/>
      <c r="S9" s="10" t="s">
        <v>22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2"/>
      <c r="E10" s="22"/>
      <c r="F10" s="22">
        <v>13000</v>
      </c>
      <c r="G10" s="22">
        <v>9395</v>
      </c>
      <c r="H10" s="22"/>
      <c r="I10" s="22">
        <f t="shared" si="3"/>
        <v>9395</v>
      </c>
      <c r="J10" s="22">
        <f t="shared" si="4"/>
        <v>3605</v>
      </c>
      <c r="K10" s="23">
        <f t="shared" si="5"/>
        <v>0.72269230769230774</v>
      </c>
      <c r="L10" s="27">
        <v>13000</v>
      </c>
      <c r="M10" s="27">
        <v>17000</v>
      </c>
      <c r="N10" s="22"/>
      <c r="O10" s="22">
        <f t="shared" si="14"/>
        <v>9395</v>
      </c>
      <c r="P10" s="22">
        <f t="shared" si="15"/>
        <v>7605</v>
      </c>
      <c r="Q10" s="25">
        <f t="shared" si="10"/>
        <v>0.55264705882352938</v>
      </c>
      <c r="R10" s="18"/>
      <c r="S10" s="10" t="s">
        <v>22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2"/>
      <c r="E11" s="22"/>
      <c r="F11" s="22">
        <v>6000</v>
      </c>
      <c r="G11" s="22">
        <v>2321</v>
      </c>
      <c r="H11" s="22"/>
      <c r="I11" s="22">
        <f t="shared" si="3"/>
        <v>2321</v>
      </c>
      <c r="J11" s="22">
        <f t="shared" si="4"/>
        <v>3679</v>
      </c>
      <c r="K11" s="23">
        <f t="shared" si="5"/>
        <v>0.38683333333333331</v>
      </c>
      <c r="L11" s="27">
        <v>8000</v>
      </c>
      <c r="M11" s="27">
        <v>8000</v>
      </c>
      <c r="N11" s="22"/>
      <c r="O11" s="22">
        <f t="shared" si="14"/>
        <v>2321</v>
      </c>
      <c r="P11" s="22">
        <f t="shared" si="15"/>
        <v>5679</v>
      </c>
      <c r="Q11" s="25">
        <f t="shared" si="10"/>
        <v>0.29012500000000002</v>
      </c>
      <c r="R11" s="18"/>
      <c r="S11" s="10" t="s">
        <v>22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1"/>
      <c r="E12" s="21"/>
      <c r="F12" s="21">
        <v>12000</v>
      </c>
      <c r="G12" s="21"/>
      <c r="H12" s="21"/>
      <c r="I12" s="22">
        <f t="shared" si="3"/>
        <v>0</v>
      </c>
      <c r="J12" s="22">
        <f t="shared" si="4"/>
        <v>12000</v>
      </c>
      <c r="K12" s="23">
        <f t="shared" si="5"/>
        <v>0</v>
      </c>
      <c r="L12" s="21">
        <v>12000</v>
      </c>
      <c r="M12" s="21">
        <v>12000</v>
      </c>
      <c r="N12" s="21"/>
      <c r="O12" s="21">
        <f t="shared" si="14"/>
        <v>0</v>
      </c>
      <c r="P12" s="21">
        <f t="shared" si="15"/>
        <v>12000</v>
      </c>
      <c r="Q12" s="24">
        <f t="shared" si="10"/>
        <v>0</v>
      </c>
      <c r="R12" s="17"/>
      <c r="S12" s="10" t="s">
        <v>22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21"/>
      <c r="E13" s="21"/>
      <c r="F13" s="21">
        <v>0</v>
      </c>
      <c r="G13" s="21"/>
      <c r="H13" s="21"/>
      <c r="I13" s="22">
        <f t="shared" si="3"/>
        <v>0</v>
      </c>
      <c r="J13" s="22">
        <f t="shared" si="4"/>
        <v>0</v>
      </c>
      <c r="K13" s="23" t="e">
        <f t="shared" si="5"/>
        <v>#DIV/0!</v>
      </c>
      <c r="L13" s="21">
        <v>0</v>
      </c>
      <c r="M13" s="21">
        <v>0</v>
      </c>
      <c r="N13" s="21"/>
      <c r="O13" s="21">
        <f t="shared" si="14"/>
        <v>0</v>
      </c>
      <c r="P13" s="21">
        <f t="shared" si="15"/>
        <v>0</v>
      </c>
      <c r="Q13" s="24" t="e">
        <f t="shared" si="10"/>
        <v>#DIV/0!</v>
      </c>
      <c r="R13" s="17"/>
      <c r="S13" s="10" t="s">
        <v>22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21"/>
      <c r="E14" s="21"/>
      <c r="F14" s="21">
        <v>0</v>
      </c>
      <c r="G14" s="21"/>
      <c r="H14" s="21"/>
      <c r="I14" s="22">
        <f t="shared" si="3"/>
        <v>0</v>
      </c>
      <c r="J14" s="22">
        <f t="shared" si="4"/>
        <v>0</v>
      </c>
      <c r="K14" s="23" t="e">
        <f t="shared" si="5"/>
        <v>#DIV/0!</v>
      </c>
      <c r="L14" s="21">
        <v>0</v>
      </c>
      <c r="M14" s="21">
        <v>0</v>
      </c>
      <c r="N14" s="21"/>
      <c r="O14" s="21">
        <f t="shared" si="14"/>
        <v>0</v>
      </c>
      <c r="P14" s="21">
        <f t="shared" si="15"/>
        <v>0</v>
      </c>
      <c r="Q14" s="24" t="e">
        <f t="shared" si="10"/>
        <v>#DIV/0!</v>
      </c>
      <c r="R14" s="17"/>
      <c r="S14" s="10" t="s">
        <v>22</v>
      </c>
    </row>
    <row r="15" spans="1:19" ht="77.25" customHeight="1" x14ac:dyDescent="0.25">
      <c r="A15" s="11" t="str">
        <f t="shared" ref="A15:A19" si="16">IF((F15+G15+D15+I15+L15+M15+N15+O15)&gt;0,"a","b")</f>
        <v>a</v>
      </c>
      <c r="B15" s="19" t="s">
        <v>24</v>
      </c>
      <c r="C15" s="20" t="s">
        <v>15</v>
      </c>
      <c r="D15" s="22">
        <f t="shared" ref="D15:F15" si="17">D16+D24+D25+D26</f>
        <v>145980</v>
      </c>
      <c r="E15" s="22"/>
      <c r="F15" s="22">
        <f t="shared" si="17"/>
        <v>4784700</v>
      </c>
      <c r="G15" s="22">
        <f t="shared" ref="G15:H15" si="18">G16+G24+G25+G26</f>
        <v>2839675</v>
      </c>
      <c r="H15" s="22">
        <f t="shared" si="18"/>
        <v>0</v>
      </c>
      <c r="I15" s="22">
        <f t="shared" ref="I15:I19" si="19">G15+H15</f>
        <v>2839675</v>
      </c>
      <c r="J15" s="22">
        <f t="shared" ref="J15:J19" si="20">F15-I15</f>
        <v>1945025</v>
      </c>
      <c r="K15" s="23">
        <f t="shared" ref="K15:K19" si="21">I15/F15</f>
        <v>0.5934907099713671</v>
      </c>
      <c r="L15" s="26">
        <f t="shared" ref="L15:M15" si="22">L16+L24+L25+L26</f>
        <v>6500000</v>
      </c>
      <c r="M15" s="26">
        <f t="shared" si="22"/>
        <v>6500000</v>
      </c>
      <c r="N15" s="22">
        <f t="shared" ref="N15" si="23">N16+N24+N25+N26</f>
        <v>0</v>
      </c>
      <c r="O15" s="22">
        <f t="shared" ref="O15" si="24">O16+O24+O25+O26</f>
        <v>2839675</v>
      </c>
      <c r="P15" s="22">
        <f t="shared" ref="P15" si="25">P16+P24+P25+P26</f>
        <v>3660325</v>
      </c>
      <c r="Q15" s="25">
        <f t="shared" ref="Q15:Q19" si="26">O15/M15</f>
        <v>0.43687307692307692</v>
      </c>
      <c r="R15" s="18"/>
      <c r="S15" s="10" t="s">
        <v>22</v>
      </c>
    </row>
    <row r="16" spans="1:19" ht="18.75" x14ac:dyDescent="0.25">
      <c r="A16" s="11" t="str">
        <f t="shared" si="16"/>
        <v>a</v>
      </c>
      <c r="B16" s="1" t="s">
        <v>2</v>
      </c>
      <c r="C16" s="2" t="s">
        <v>3</v>
      </c>
      <c r="D16" s="21">
        <f t="shared" ref="D16:H16" si="27">D17+D18+D19+D20+D21+D22+D23</f>
        <v>145980</v>
      </c>
      <c r="E16" s="21"/>
      <c r="F16" s="21">
        <f t="shared" si="27"/>
        <v>4679700</v>
      </c>
      <c r="G16" s="21">
        <f t="shared" si="27"/>
        <v>2821561</v>
      </c>
      <c r="H16" s="21">
        <f t="shared" si="27"/>
        <v>0</v>
      </c>
      <c r="I16" s="22">
        <f t="shared" si="19"/>
        <v>2821561</v>
      </c>
      <c r="J16" s="22">
        <f t="shared" si="20"/>
        <v>1858139</v>
      </c>
      <c r="K16" s="23">
        <f t="shared" si="21"/>
        <v>0.60293629933542747</v>
      </c>
      <c r="L16" s="21">
        <f t="shared" ref="L16:M16" si="28">L17+L18+L19+L20+L21+L22+L23</f>
        <v>6395000</v>
      </c>
      <c r="M16" s="21">
        <f t="shared" si="28"/>
        <v>6395000</v>
      </c>
      <c r="N16" s="21">
        <f t="shared" ref="N16:P16" si="29">N17+N18+N19+N20+N21+N22+N23</f>
        <v>0</v>
      </c>
      <c r="O16" s="21">
        <f t="shared" si="29"/>
        <v>2821561</v>
      </c>
      <c r="P16" s="21">
        <f t="shared" si="29"/>
        <v>3573439</v>
      </c>
      <c r="Q16" s="24">
        <f t="shared" si="26"/>
        <v>0.44121360437842067</v>
      </c>
      <c r="R16" s="17"/>
      <c r="S16" s="10" t="s">
        <v>22</v>
      </c>
    </row>
    <row r="17" spans="1:19" ht="18.75" hidden="1" x14ac:dyDescent="0.25">
      <c r="A17" s="11" t="str">
        <f t="shared" si="16"/>
        <v>b</v>
      </c>
      <c r="B17" s="3" t="s">
        <v>2</v>
      </c>
      <c r="C17" s="4" t="s">
        <v>4</v>
      </c>
      <c r="D17" s="22"/>
      <c r="E17" s="22"/>
      <c r="F17" s="22">
        <v>0</v>
      </c>
      <c r="G17" s="22"/>
      <c r="H17" s="22"/>
      <c r="I17" s="22">
        <f t="shared" si="19"/>
        <v>0</v>
      </c>
      <c r="J17" s="22">
        <f t="shared" si="20"/>
        <v>0</v>
      </c>
      <c r="K17" s="23" t="e">
        <f t="shared" si="21"/>
        <v>#DIV/0!</v>
      </c>
      <c r="L17" s="27">
        <v>0</v>
      </c>
      <c r="M17" s="27">
        <v>0</v>
      </c>
      <c r="N17" s="22"/>
      <c r="O17" s="22">
        <f t="shared" ref="O17:O26" si="30">I17+N17</f>
        <v>0</v>
      </c>
      <c r="P17" s="22">
        <f t="shared" ref="P17:P26" si="31">M17-O17</f>
        <v>0</v>
      </c>
      <c r="Q17" s="25" t="e">
        <f t="shared" si="26"/>
        <v>#DIV/0!</v>
      </c>
      <c r="R17" s="18"/>
      <c r="S17" s="10" t="s">
        <v>22</v>
      </c>
    </row>
    <row r="18" spans="1:19" ht="18.75" x14ac:dyDescent="0.25">
      <c r="A18" s="11" t="str">
        <f t="shared" si="16"/>
        <v>a</v>
      </c>
      <c r="B18" s="3" t="s">
        <v>2</v>
      </c>
      <c r="C18" s="4" t="s">
        <v>5</v>
      </c>
      <c r="D18" s="22">
        <v>145980</v>
      </c>
      <c r="E18" s="22"/>
      <c r="F18" s="22">
        <v>4603700</v>
      </c>
      <c r="G18" s="22">
        <v>2797133</v>
      </c>
      <c r="H18" s="22"/>
      <c r="I18" s="22">
        <f t="shared" si="19"/>
        <v>2797133</v>
      </c>
      <c r="J18" s="22">
        <f t="shared" si="20"/>
        <v>1806567</v>
      </c>
      <c r="K18" s="23">
        <f t="shared" si="21"/>
        <v>0.60758368269001017</v>
      </c>
      <c r="L18" s="27">
        <v>6316000</v>
      </c>
      <c r="M18" s="27">
        <v>6309000</v>
      </c>
      <c r="N18" s="22"/>
      <c r="O18" s="22">
        <f t="shared" si="30"/>
        <v>2797133</v>
      </c>
      <c r="P18" s="22">
        <f t="shared" si="31"/>
        <v>3511867</v>
      </c>
      <c r="Q18" s="25">
        <f t="shared" si="26"/>
        <v>0.44335599936598508</v>
      </c>
      <c r="R18" s="18"/>
      <c r="S18" s="10" t="s">
        <v>22</v>
      </c>
    </row>
    <row r="19" spans="1:19" ht="18.75" hidden="1" x14ac:dyDescent="0.25">
      <c r="A19" s="11" t="str">
        <f t="shared" si="16"/>
        <v>b</v>
      </c>
      <c r="B19" s="3" t="s">
        <v>2</v>
      </c>
      <c r="C19" s="4" t="s">
        <v>6</v>
      </c>
      <c r="D19" s="22"/>
      <c r="E19" s="22"/>
      <c r="F19" s="22">
        <v>0</v>
      </c>
      <c r="G19" s="22"/>
      <c r="H19" s="22"/>
      <c r="I19" s="22">
        <f t="shared" si="19"/>
        <v>0</v>
      </c>
      <c r="J19" s="22">
        <f t="shared" si="20"/>
        <v>0</v>
      </c>
      <c r="K19" s="23" t="e">
        <f t="shared" si="21"/>
        <v>#DIV/0!</v>
      </c>
      <c r="L19" s="27">
        <v>0</v>
      </c>
      <c r="M19" s="27">
        <v>0</v>
      </c>
      <c r="N19" s="22"/>
      <c r="O19" s="22">
        <f t="shared" si="30"/>
        <v>0</v>
      </c>
      <c r="P19" s="22">
        <f t="shared" si="31"/>
        <v>0</v>
      </c>
      <c r="Q19" s="25" t="e">
        <f t="shared" si="26"/>
        <v>#DIV/0!</v>
      </c>
      <c r="R19" s="18"/>
      <c r="S19" s="10" t="s">
        <v>22</v>
      </c>
    </row>
    <row r="20" spans="1:19" ht="18.75" hidden="1" x14ac:dyDescent="0.25">
      <c r="A20" s="11" t="str">
        <f t="shared" ref="A20:A26" si="32">IF((F20+G20+D20+I20+L20+M20+N20+O20)&gt;0,"a","b")</f>
        <v>b</v>
      </c>
      <c r="B20" s="3" t="s">
        <v>2</v>
      </c>
      <c r="C20" s="5" t="s">
        <v>7</v>
      </c>
      <c r="D20" s="22"/>
      <c r="E20" s="22"/>
      <c r="F20" s="22">
        <v>0</v>
      </c>
      <c r="G20" s="22"/>
      <c r="H20" s="22"/>
      <c r="I20" s="22">
        <f t="shared" ref="I20:I26" si="33">G20+H20</f>
        <v>0</v>
      </c>
      <c r="J20" s="22">
        <f t="shared" ref="J20:J26" si="34">F20-I20</f>
        <v>0</v>
      </c>
      <c r="K20" s="23" t="e">
        <f t="shared" ref="K20:K26" si="35">I20/F20</f>
        <v>#DIV/0!</v>
      </c>
      <c r="L20" s="27">
        <v>0</v>
      </c>
      <c r="M20" s="27">
        <v>0</v>
      </c>
      <c r="N20" s="22"/>
      <c r="O20" s="22">
        <f t="shared" si="30"/>
        <v>0</v>
      </c>
      <c r="P20" s="22">
        <f t="shared" si="31"/>
        <v>0</v>
      </c>
      <c r="Q20" s="25" t="e">
        <f t="shared" ref="Q20:Q26" si="36">O20/M20</f>
        <v>#DIV/0!</v>
      </c>
      <c r="R20" s="18"/>
      <c r="S20" s="10" t="s">
        <v>22</v>
      </c>
    </row>
    <row r="21" spans="1:19" ht="18.75" hidden="1" x14ac:dyDescent="0.25">
      <c r="A21" s="11" t="str">
        <f t="shared" si="32"/>
        <v>b</v>
      </c>
      <c r="B21" s="3" t="s">
        <v>2</v>
      </c>
      <c r="C21" s="5" t="s">
        <v>8</v>
      </c>
      <c r="D21" s="22"/>
      <c r="E21" s="22"/>
      <c r="F21" s="22">
        <v>0</v>
      </c>
      <c r="G21" s="22"/>
      <c r="H21" s="22"/>
      <c r="I21" s="22">
        <f t="shared" si="33"/>
        <v>0</v>
      </c>
      <c r="J21" s="22">
        <f t="shared" si="34"/>
        <v>0</v>
      </c>
      <c r="K21" s="23" t="e">
        <f t="shared" si="35"/>
        <v>#DIV/0!</v>
      </c>
      <c r="L21" s="27">
        <v>0</v>
      </c>
      <c r="M21" s="27">
        <v>0</v>
      </c>
      <c r="N21" s="22"/>
      <c r="O21" s="22">
        <f t="shared" si="30"/>
        <v>0</v>
      </c>
      <c r="P21" s="22">
        <f t="shared" si="31"/>
        <v>0</v>
      </c>
      <c r="Q21" s="25" t="e">
        <f t="shared" si="36"/>
        <v>#DIV/0!</v>
      </c>
      <c r="R21" s="18"/>
      <c r="S21" s="10" t="s">
        <v>22</v>
      </c>
    </row>
    <row r="22" spans="1:19" ht="18.75" x14ac:dyDescent="0.25">
      <c r="A22" s="11" t="str">
        <f t="shared" si="32"/>
        <v>a</v>
      </c>
      <c r="B22" s="3" t="s">
        <v>2</v>
      </c>
      <c r="C22" s="5" t="s">
        <v>9</v>
      </c>
      <c r="D22" s="22"/>
      <c r="E22" s="22"/>
      <c r="F22" s="22">
        <v>28000</v>
      </c>
      <c r="G22" s="22">
        <v>21911</v>
      </c>
      <c r="H22" s="22"/>
      <c r="I22" s="22">
        <f t="shared" si="33"/>
        <v>21911</v>
      </c>
      <c r="J22" s="22">
        <f t="shared" si="34"/>
        <v>6089</v>
      </c>
      <c r="K22" s="23">
        <f t="shared" si="35"/>
        <v>0.78253571428571433</v>
      </c>
      <c r="L22" s="27">
        <v>30000</v>
      </c>
      <c r="M22" s="27">
        <v>37000</v>
      </c>
      <c r="N22" s="22"/>
      <c r="O22" s="22">
        <f t="shared" si="30"/>
        <v>21911</v>
      </c>
      <c r="P22" s="22">
        <f t="shared" si="31"/>
        <v>15089</v>
      </c>
      <c r="Q22" s="25">
        <f t="shared" si="36"/>
        <v>0.59218918918918917</v>
      </c>
      <c r="R22" s="18"/>
      <c r="S22" s="10" t="s">
        <v>22</v>
      </c>
    </row>
    <row r="23" spans="1:19" ht="18.75" x14ac:dyDescent="0.25">
      <c r="A23" s="11" t="str">
        <f t="shared" si="32"/>
        <v>a</v>
      </c>
      <c r="B23" s="3" t="s">
        <v>2</v>
      </c>
      <c r="C23" s="5" t="s">
        <v>10</v>
      </c>
      <c r="D23" s="22"/>
      <c r="E23" s="22"/>
      <c r="F23" s="22">
        <v>48000</v>
      </c>
      <c r="G23" s="22">
        <v>2517</v>
      </c>
      <c r="H23" s="22"/>
      <c r="I23" s="22">
        <f t="shared" si="33"/>
        <v>2517</v>
      </c>
      <c r="J23" s="22">
        <f t="shared" si="34"/>
        <v>45483</v>
      </c>
      <c r="K23" s="23">
        <f t="shared" si="35"/>
        <v>5.2437499999999998E-2</v>
      </c>
      <c r="L23" s="27">
        <v>49000</v>
      </c>
      <c r="M23" s="27">
        <v>49000</v>
      </c>
      <c r="N23" s="22"/>
      <c r="O23" s="22">
        <f t="shared" si="30"/>
        <v>2517</v>
      </c>
      <c r="P23" s="22">
        <f t="shared" si="31"/>
        <v>46483</v>
      </c>
      <c r="Q23" s="25">
        <f t="shared" si="36"/>
        <v>5.136734693877551E-2</v>
      </c>
      <c r="R23" s="18"/>
      <c r="S23" s="10" t="s">
        <v>22</v>
      </c>
    </row>
    <row r="24" spans="1:19" ht="18.75" x14ac:dyDescent="0.25">
      <c r="A24" s="11" t="str">
        <f t="shared" si="32"/>
        <v>a</v>
      </c>
      <c r="B24" s="3" t="s">
        <v>2</v>
      </c>
      <c r="C24" s="2" t="s">
        <v>11</v>
      </c>
      <c r="D24" s="21"/>
      <c r="E24" s="21"/>
      <c r="F24" s="21">
        <v>105000</v>
      </c>
      <c r="G24" s="21">
        <v>18114</v>
      </c>
      <c r="H24" s="21"/>
      <c r="I24" s="22">
        <f t="shared" si="33"/>
        <v>18114</v>
      </c>
      <c r="J24" s="22">
        <f t="shared" si="34"/>
        <v>86886</v>
      </c>
      <c r="K24" s="23">
        <f t="shared" si="35"/>
        <v>0.1725142857142857</v>
      </c>
      <c r="L24" s="21">
        <v>105000</v>
      </c>
      <c r="M24" s="21">
        <v>105000</v>
      </c>
      <c r="N24" s="21"/>
      <c r="O24" s="21">
        <f t="shared" si="30"/>
        <v>18114</v>
      </c>
      <c r="P24" s="21">
        <f t="shared" si="31"/>
        <v>86886</v>
      </c>
      <c r="Q24" s="24">
        <f t="shared" si="36"/>
        <v>0.1725142857142857</v>
      </c>
      <c r="R24" s="17"/>
      <c r="S24" s="10" t="s">
        <v>22</v>
      </c>
    </row>
    <row r="25" spans="1:19" ht="18.75" hidden="1" x14ac:dyDescent="0.25">
      <c r="A25" s="11" t="str">
        <f t="shared" si="32"/>
        <v>b</v>
      </c>
      <c r="B25" s="3" t="s">
        <v>2</v>
      </c>
      <c r="C25" s="2" t="s">
        <v>12</v>
      </c>
      <c r="D25" s="21"/>
      <c r="E25" s="21"/>
      <c r="F25" s="21">
        <v>0</v>
      </c>
      <c r="G25" s="21"/>
      <c r="H25" s="21"/>
      <c r="I25" s="22">
        <f t="shared" si="33"/>
        <v>0</v>
      </c>
      <c r="J25" s="22">
        <f t="shared" si="34"/>
        <v>0</v>
      </c>
      <c r="K25" s="23" t="e">
        <f t="shared" si="35"/>
        <v>#DIV/0!</v>
      </c>
      <c r="L25" s="21">
        <v>0</v>
      </c>
      <c r="M25" s="21">
        <v>0</v>
      </c>
      <c r="N25" s="21"/>
      <c r="O25" s="21">
        <f t="shared" si="30"/>
        <v>0</v>
      </c>
      <c r="P25" s="21">
        <f t="shared" si="31"/>
        <v>0</v>
      </c>
      <c r="Q25" s="24" t="e">
        <f t="shared" si="36"/>
        <v>#DIV/0!</v>
      </c>
      <c r="R25" s="17"/>
      <c r="S25" s="10" t="s">
        <v>22</v>
      </c>
    </row>
    <row r="26" spans="1:19" ht="18.75" hidden="1" x14ac:dyDescent="0.25">
      <c r="A26" s="11" t="str">
        <f t="shared" si="32"/>
        <v>b</v>
      </c>
      <c r="B26" s="3" t="s">
        <v>2</v>
      </c>
      <c r="C26" s="2" t="s">
        <v>13</v>
      </c>
      <c r="D26" s="21"/>
      <c r="E26" s="21"/>
      <c r="F26" s="21">
        <v>0</v>
      </c>
      <c r="G26" s="21"/>
      <c r="H26" s="21"/>
      <c r="I26" s="22">
        <f t="shared" si="33"/>
        <v>0</v>
      </c>
      <c r="J26" s="22">
        <f t="shared" si="34"/>
        <v>0</v>
      </c>
      <c r="K26" s="23" t="e">
        <f t="shared" si="35"/>
        <v>#DIV/0!</v>
      </c>
      <c r="L26" s="21">
        <v>0</v>
      </c>
      <c r="M26" s="21">
        <v>0</v>
      </c>
      <c r="N26" s="21"/>
      <c r="O26" s="21">
        <f t="shared" si="30"/>
        <v>0</v>
      </c>
      <c r="P26" s="21">
        <f t="shared" si="31"/>
        <v>0</v>
      </c>
      <c r="Q26" s="24" t="e">
        <f t="shared" si="36"/>
        <v>#DIV/0!</v>
      </c>
      <c r="R26" s="17"/>
      <c r="S26" s="10" t="s">
        <v>22</v>
      </c>
    </row>
    <row r="27" spans="1:19" ht="0" hidden="1" customHeight="1" x14ac:dyDescent="0.25">
      <c r="A27" s="11" t="str">
        <f t="shared" ref="A27" si="37">IF((F27+G27+D27+I27+L27+M27+N27+O27)&gt;0,"a","b")</f>
        <v>b</v>
      </c>
      <c r="B27" s="19"/>
      <c r="C27" s="20"/>
      <c r="D27" s="22"/>
      <c r="E27" s="22"/>
      <c r="F27" s="22">
        <v>0</v>
      </c>
      <c r="G27" s="22"/>
      <c r="H27" s="22"/>
      <c r="I27" s="22">
        <f t="shared" ref="I27" si="38">G27+H27</f>
        <v>0</v>
      </c>
      <c r="J27" s="22">
        <f t="shared" ref="J27" si="39">F27-I27</f>
        <v>0</v>
      </c>
      <c r="K27" s="23" t="e">
        <f t="shared" ref="K27" si="40">I27/F27</f>
        <v>#DIV/0!</v>
      </c>
      <c r="L27" s="26"/>
      <c r="M27" s="26"/>
      <c r="N27" s="22"/>
      <c r="O27" s="22"/>
      <c r="P27" s="22"/>
      <c r="Q27" s="25" t="e">
        <f t="shared" ref="Q27" si="41">O27/M27</f>
        <v>#DIV/0!</v>
      </c>
      <c r="R27" s="18"/>
    </row>
  </sheetData>
  <autoFilter ref="A2:W27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2019-07-17T11:13:54Z</dcterms:modified>
</cp:coreProperties>
</file>